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355" windowHeight="9210" activeTab="0"/>
  </bookViews>
  <sheets>
    <sheet name="Sheet1" sheetId="1" r:id="rId1"/>
  </sheets>
  <definedNames/>
  <calcPr fullCalcOnLoad="1"/>
</workbook>
</file>

<file path=xl/comments1.xml><?xml version="1.0" encoding="utf-8"?>
<comments xmlns="http://schemas.openxmlformats.org/spreadsheetml/2006/main">
  <authors>
    <author>piyus</author>
    <author>hp</author>
  </authors>
  <commentList>
    <comment ref="B17" authorId="0">
      <text>
        <r>
          <rPr>
            <b/>
            <sz val="9"/>
            <rFont val="Tahoma"/>
            <family val="2"/>
          </rPr>
          <t>Rows may be added depending upon additional lifts, if any.</t>
        </r>
        <r>
          <rPr>
            <sz val="9"/>
            <rFont val="Tahoma"/>
            <family val="2"/>
          </rPr>
          <t xml:space="preserve">
</t>
        </r>
      </text>
    </comment>
    <comment ref="B28" authorId="0">
      <text>
        <r>
          <rPr>
            <b/>
            <sz val="9"/>
            <rFont val="Tahoma"/>
            <family val="2"/>
          </rPr>
          <t>Item and its rates may be changed depending upon the transport means and Distance.</t>
        </r>
        <r>
          <rPr>
            <sz val="9"/>
            <rFont val="Tahoma"/>
            <family val="2"/>
          </rPr>
          <t xml:space="preserve">
</t>
        </r>
      </text>
    </comment>
    <comment ref="I30" authorId="0">
      <text>
        <r>
          <rPr>
            <b/>
            <sz val="9"/>
            <rFont val="Tahoma"/>
            <family val="2"/>
          </rPr>
          <t>LMR Rate</t>
        </r>
        <r>
          <rPr>
            <sz val="9"/>
            <rFont val="Tahoma"/>
            <family val="2"/>
          </rPr>
          <t xml:space="preserve">
</t>
        </r>
      </text>
    </comment>
    <comment ref="B30" authorId="1">
      <text>
        <r>
          <rPr>
            <b/>
            <sz val="9"/>
            <rFont val="Tahoma"/>
            <family val="0"/>
          </rPr>
          <t xml:space="preserve">Rates may be changed depending upon the size of crates </t>
        </r>
        <r>
          <rPr>
            <sz val="9"/>
            <rFont val="Tahoma"/>
            <family val="0"/>
          </rPr>
          <t xml:space="preserve">
</t>
        </r>
      </text>
    </comment>
    <comment ref="B29" authorId="1">
      <text>
        <r>
          <rPr>
            <b/>
            <sz val="9"/>
            <rFont val="Tahoma"/>
            <family val="0"/>
          </rPr>
          <t xml:space="preserve">Item and its rates may be changed depending upon the transport means and Distance.
</t>
        </r>
      </text>
    </comment>
    <comment ref="B13" authorId="1">
      <text>
        <r>
          <rPr>
            <b/>
            <sz val="9"/>
            <rFont val="Tahoma"/>
            <family val="0"/>
          </rPr>
          <t>Vide Items no. 3&amp;4</t>
        </r>
      </text>
    </comment>
    <comment ref="B14" authorId="1">
      <text>
        <r>
          <rPr>
            <b/>
            <sz val="9"/>
            <rFont val="Tahoma"/>
            <family val="0"/>
          </rPr>
          <t>Vide Items no. 3&amp;4</t>
        </r>
        <r>
          <rPr>
            <sz val="9"/>
            <rFont val="Tahoma"/>
            <family val="0"/>
          </rPr>
          <t xml:space="preserve">
</t>
        </r>
      </text>
    </comment>
  </commentList>
</comments>
</file>

<file path=xl/sharedStrings.xml><?xml version="1.0" encoding="utf-8"?>
<sst xmlns="http://schemas.openxmlformats.org/spreadsheetml/2006/main" count="73" uniqueCount="45">
  <si>
    <t>S.No</t>
  </si>
  <si>
    <t>Unit</t>
  </si>
  <si>
    <t>Cum</t>
  </si>
  <si>
    <t>No</t>
  </si>
  <si>
    <t>Lift Height</t>
  </si>
  <si>
    <t>Multiplying Factor</t>
  </si>
  <si>
    <t>Length
(m)</t>
  </si>
  <si>
    <t>Qty.</t>
  </si>
  <si>
    <t>Particulars of Items</t>
  </si>
  <si>
    <t>Height/Depth (m)</t>
  </si>
  <si>
    <t>Amount (Rs.)</t>
  </si>
  <si>
    <r>
      <t>Width
(m</t>
    </r>
    <r>
      <rPr>
        <b/>
        <sz val="11"/>
        <color indexed="8"/>
        <rFont val="Arial"/>
        <family val="2"/>
      </rPr>
      <t>)</t>
    </r>
  </si>
  <si>
    <t>Extra for every additional lift of 1.5 m or part there of beyond 1.5 m height for hand-packing of stones in wire-crates</t>
  </si>
  <si>
    <t>Earth work in rough excavation, banking excavated earth in layers not exceeding 20 cm in depth,breaking clods, watering, rolling each layer with 1/2 tonne roller or wooden or steel rammers, and rolling every 3rd and top-most layer with power roller of minimum 8 tonnes and dressing up in embankments for roads, flood banks,marginal banks and guide banks or filling up ground depressions, lead upto 50 m and lift upto 1.5 m in all kinds of soil:</t>
  </si>
  <si>
    <t xml:space="preserve">Earth work in bulk excavation by mechanical means (hydraulic excavator) over areas (exceeding 30 cm in depth, 1.5 m in width as well as 10 m2 on plan including  disposal of excavated earth lead upto 50m and lift upto 1.5 m,  as directed by Engineer-in-Charge. All kinds of soil :                                         </t>
  </si>
  <si>
    <t>Taking</t>
  </si>
  <si>
    <t>Total</t>
  </si>
  <si>
    <t xml:space="preserve">Say </t>
  </si>
  <si>
    <r>
      <rPr>
        <b/>
        <u val="single"/>
        <sz val="12"/>
        <color indexed="8"/>
        <rFont val="Times New Roman"/>
        <family val="1"/>
      </rPr>
      <t>Note:</t>
    </r>
    <r>
      <rPr>
        <b/>
        <sz val="12"/>
        <color indexed="8"/>
        <rFont val="Times New Roman"/>
        <family val="1"/>
      </rPr>
      <t xml:space="preserve"> 
</t>
    </r>
    <r>
      <rPr>
        <sz val="12"/>
        <color indexed="8"/>
        <rFont val="Times New Roman"/>
        <family val="1"/>
      </rPr>
      <t>This is an Estimate template and may be modified by the Engineer in charge by taking into account the actual site conditions and requirements. Rates mentioned are for the particular items above and shall be changed as per the modified items.Values are to entered only in yellow boxes and the ones already entered are only for reference.Refer comments against items for additional information.</t>
    </r>
  </si>
  <si>
    <t xml:space="preserve">Dumping stone excluding cost of stones in Horizontal on level-Behind Revetment                                                                           </t>
  </si>
  <si>
    <t>Typical Estimate for Crate Revetment with Earthern Embankment</t>
  </si>
  <si>
    <t>Tipping stone-filled wire crates in position; including equipment charges-Complete Job</t>
  </si>
  <si>
    <t>Tipping Area    (Sqm)</t>
  </si>
  <si>
    <t>Area
(sqm)</t>
  </si>
  <si>
    <t>Specifications</t>
  </si>
  <si>
    <t>On Slope</t>
  </si>
  <si>
    <t xml:space="preserve">Dry Stone pitching of any thickness excluding cost of stones-                                                             </t>
  </si>
  <si>
    <t xml:space="preserve"> Horizontal</t>
  </si>
  <si>
    <t xml:space="preserve">Hand-packing stones in wire-crates; excluding cost of crates and stones                                                       Including Qty. vide Item no. 2                                                                                      </t>
  </si>
  <si>
    <t>Carriage of Earth Avg. 2km by MT                               Qty. vide Item no.3</t>
  </si>
  <si>
    <t>No.</t>
  </si>
  <si>
    <t>Width      (m)</t>
  </si>
  <si>
    <t>Length      (m)</t>
  </si>
  <si>
    <t>Deduct Qty. vide Item no.1</t>
  </si>
  <si>
    <t>Banking excavated earth in layers not exceeding 20cm in depth,breaking clods,watering, rolling each layer with 1/2 tonne roller, or wooden or steel rammers, and rolling every 3rd and top-most layer with power roller of minimum 8 tonnes and dressing up, in embankments for roads, flood banks, marginal banks, and guide banks
etc.,lead upto 50 m and lift upto 1.5 m in All kinds of soil- vide Item No. 1</t>
  </si>
  <si>
    <t>Add cost of Boxes of size 5'x5'x5'</t>
  </si>
  <si>
    <t>Supply of stones                                                           Qty. vide Item No. 7+9</t>
  </si>
  <si>
    <t>Supply for dry stone pitching                                      Qty. vide Item no. 10</t>
  </si>
  <si>
    <t>Deduct for not rolling with power roller of minimum 8 tonnes for banking excavated earth in layers not exceeding 20cm in depth</t>
  </si>
  <si>
    <t>Deduct for not watering the excavated earth for banking</t>
  </si>
  <si>
    <t>11a</t>
  </si>
  <si>
    <t>Carriage of stones at an Avg. distance 20 Km. by MT Qty. vide Item no. 11+11a</t>
  </si>
  <si>
    <t xml:space="preserve">Supply and placing of Knitted Wire crates (6x1.5x1.5) including transportation to the site of work including B.A wire </t>
  </si>
  <si>
    <t>Deduction for voids</t>
  </si>
  <si>
    <t>Rate as per SOR 2022 (Rs./unit)</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</si>
</sst>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Rs.&quot;\ #,##0;&quot;Rs.&quot;\ \-#,##0"/>
    <numFmt numFmtId="165" formatCode="&quot;Rs.&quot;\ #,##0;[Red]&quot;Rs.&quot;\ \-#,##0"/>
    <numFmt numFmtId="166" formatCode="&quot;Rs.&quot;\ #,##0.00;&quot;Rs.&quot;\ \-#,##0.00"/>
    <numFmt numFmtId="167" formatCode="&quot;Rs.&quot;\ #,##0.00;[Red]&quot;Rs.&quot;\ \-#,##0.00"/>
    <numFmt numFmtId="168" formatCode="_ &quot;Rs.&quot;\ * #,##0_ ;_ &quot;Rs.&quot;\ * \-#,##0_ ;_ &quot;Rs.&quot;\ * &quot;-&quot;_ ;_ @_ "/>
    <numFmt numFmtId="169" formatCode="_ &quot;Rs.&quot;\ * #,##0.00_ ;_ &quot;Rs.&quot;\ * \-#,##0.00_ ;_ &quot;Rs.&quot;\ * &quot;-&quot;??_ ;_ @_ "/>
    <numFmt numFmtId="170" formatCode="&quot;$&quot;#,##0_);\(&quot;$&quot;#,##0\)"/>
    <numFmt numFmtId="171" formatCode="&quot;$&quot;#,##0_);[Red]\(&quot;$&quot;#,##0\)"/>
    <numFmt numFmtId="172" formatCode="&quot;$&quot;#,##0.00_);\(&quot;$&quot;#,##0.00\)"/>
    <numFmt numFmtId="173" formatCode="&quot;$&quot;#,##0.00_);[Red]\(&quot;$&quot;#,##0.00\)"/>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000"/>
    <numFmt numFmtId="179" formatCode="0.00000"/>
    <numFmt numFmtId="180" formatCode="0.000"/>
    <numFmt numFmtId="181" formatCode="0.0"/>
    <numFmt numFmtId="182" formatCode="&quot;Yes&quot;;&quot;Yes&quot;;&quot;No&quot;"/>
    <numFmt numFmtId="183" formatCode="&quot;True&quot;;&quot;True&quot;;&quot;False&quot;"/>
    <numFmt numFmtId="184" formatCode="&quot;On&quot;;&quot;On&quot;;&quot;Off&quot;"/>
    <numFmt numFmtId="185" formatCode="[$€-2]\ #,##0.00_);[Red]\([$€-2]\ #,##0.00\)"/>
  </numFmts>
  <fonts count="63">
    <font>
      <sz val="10"/>
      <name val="Arial"/>
      <family val="0"/>
    </font>
    <font>
      <sz val="8"/>
      <name val="Arial"/>
      <family val="2"/>
    </font>
    <font>
      <b/>
      <sz val="11"/>
      <name val="Arial"/>
      <family val="2"/>
    </font>
    <font>
      <sz val="12"/>
      <name val="Arial"/>
      <family val="2"/>
    </font>
    <font>
      <b/>
      <sz val="12"/>
      <name val="Arial"/>
      <family val="2"/>
    </font>
    <font>
      <sz val="11"/>
      <name val="Arial"/>
      <family val="2"/>
    </font>
    <font>
      <b/>
      <sz val="14"/>
      <name val="Arial"/>
      <family val="2"/>
    </font>
    <font>
      <sz val="18"/>
      <name val="Arial"/>
      <family val="2"/>
    </font>
    <font>
      <sz val="9"/>
      <name val="Tahoma"/>
      <family val="2"/>
    </font>
    <font>
      <b/>
      <sz val="9"/>
      <name val="Tahoma"/>
      <family val="2"/>
    </font>
    <font>
      <b/>
      <sz val="11"/>
      <color indexed="8"/>
      <name val="Arial"/>
      <family val="2"/>
    </font>
    <font>
      <sz val="12"/>
      <name val="Times New Roman"/>
      <family val="1"/>
    </font>
    <font>
      <b/>
      <sz val="13"/>
      <name val="Arial"/>
      <family val="2"/>
    </font>
    <font>
      <sz val="12"/>
      <color indexed="8"/>
      <name val="Times New Roman"/>
      <family val="1"/>
    </font>
    <font>
      <b/>
      <u val="single"/>
      <sz val="12"/>
      <color indexed="8"/>
      <name val="Times New Roman"/>
      <family val="1"/>
    </font>
    <font>
      <b/>
      <sz val="12"/>
      <color indexed="8"/>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indexed="8"/>
      <name val="Arial"/>
      <family val="2"/>
    </font>
    <font>
      <b/>
      <sz val="12"/>
      <color indexed="8"/>
      <name val="Arial"/>
      <family val="2"/>
    </font>
    <font>
      <b/>
      <sz val="14"/>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1"/>
      <color theme="1"/>
      <name val="Arial"/>
      <family val="2"/>
    </font>
    <font>
      <sz val="11"/>
      <color theme="1"/>
      <name val="Arial"/>
      <family val="2"/>
    </font>
    <font>
      <b/>
      <sz val="12"/>
      <color theme="1"/>
      <name val="Arial"/>
      <family val="2"/>
    </font>
    <font>
      <b/>
      <sz val="14"/>
      <color theme="1"/>
      <name val="Arial"/>
      <family val="2"/>
    </font>
    <font>
      <sz val="12"/>
      <color theme="1"/>
      <name val="Times New Roman"/>
      <family val="1"/>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3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color indexed="63"/>
      </left>
      <right>
        <color indexed="63"/>
      </right>
      <top style="thin"/>
      <bottom style="thin"/>
    </border>
    <border>
      <left style="medium"/>
      <right style="medium"/>
      <top style="medium"/>
      <bottom style="medium"/>
    </border>
    <border>
      <left>
        <color indexed="63"/>
      </left>
      <right style="thin"/>
      <top style="thin"/>
      <bottom style="thin"/>
    </border>
    <border>
      <left style="thin"/>
      <right style="thin"/>
      <top style="thin"/>
      <bottom>
        <color indexed="63"/>
      </bottom>
    </border>
    <border>
      <left/>
      <right style="thin"/>
      <top style="thin"/>
      <bottom/>
    </border>
    <border>
      <left style="thin"/>
      <right style="thin"/>
      <top>
        <color indexed="63"/>
      </top>
      <bottom style="thin"/>
    </border>
    <border>
      <left/>
      <right style="thin"/>
      <top/>
      <bottom style="thin"/>
    </border>
    <border>
      <left style="thin"/>
      <right>
        <color indexed="63"/>
      </right>
      <top style="thin"/>
      <bottom>
        <color indexed="63"/>
      </bottom>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style="medium"/>
      <top style="medium"/>
      <bottom>
        <color indexed="63"/>
      </bottom>
    </border>
    <border>
      <left style="thin"/>
      <right>
        <color indexed="63"/>
      </right>
      <top>
        <color indexed="63"/>
      </top>
      <bottom style="thin"/>
    </border>
    <border>
      <left>
        <color indexed="63"/>
      </left>
      <right>
        <color indexed="63"/>
      </right>
      <top style="thin"/>
      <bottom>
        <color indexed="63"/>
      </bottom>
    </border>
    <border>
      <left/>
      <right style="thin"/>
      <top/>
      <bottom>
        <color indexed="63"/>
      </bottom>
    </border>
    <border>
      <left style="medium"/>
      <right>
        <color indexed="63"/>
      </right>
      <top style="medium"/>
      <bottom style="medium"/>
    </border>
    <border>
      <left>
        <color indexed="63"/>
      </left>
      <right style="medium"/>
      <top style="medium"/>
      <bottom style="medium"/>
    </border>
    <border>
      <left>
        <color indexed="63"/>
      </left>
      <right>
        <color indexed="63"/>
      </right>
      <top>
        <color indexed="63"/>
      </top>
      <bottom style="thin"/>
    </border>
    <border>
      <left style="medium"/>
      <right>
        <color indexed="63"/>
      </right>
      <top>
        <color indexed="63"/>
      </top>
      <bottom style="medium"/>
    </border>
    <border>
      <left>
        <color indexed="63"/>
      </left>
      <right style="medium"/>
      <top>
        <color indexed="63"/>
      </top>
      <bottom style="mediu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medium"/>
    </border>
    <border>
      <left>
        <color indexed="63"/>
      </left>
      <right style="thin"/>
      <top style="medium"/>
      <bottom style="medium"/>
    </border>
    <border>
      <left style="medium"/>
      <right>
        <color indexed="63"/>
      </right>
      <top style="medium"/>
      <bottom>
        <color indexed="63"/>
      </bottom>
    </border>
    <border>
      <left>
        <color indexed="63"/>
      </left>
      <right style="medium"/>
      <top style="medium"/>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29" borderId="0" applyNumberFormat="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16">
    <xf numFmtId="0" fontId="0" fillId="0" borderId="0" xfId="0" applyAlignment="1">
      <alignment/>
    </xf>
    <xf numFmtId="0" fontId="5" fillId="0" borderId="0" xfId="0" applyFont="1" applyAlignment="1">
      <alignment/>
    </xf>
    <xf numFmtId="0" fontId="4" fillId="0" borderId="10" xfId="0" applyFont="1" applyBorder="1" applyAlignment="1">
      <alignment horizontal="center" vertical="center"/>
    </xf>
    <xf numFmtId="0" fontId="3" fillId="0" borderId="0" xfId="0" applyFont="1" applyAlignment="1">
      <alignment vertical="center"/>
    </xf>
    <xf numFmtId="0" fontId="5" fillId="0" borderId="10" xfId="0" applyFont="1" applyBorder="1" applyAlignment="1">
      <alignment horizontal="center" vertical="top"/>
    </xf>
    <xf numFmtId="2" fontId="5" fillId="0" borderId="10" xfId="0" applyNumberFormat="1" applyFont="1" applyBorder="1" applyAlignment="1">
      <alignment horizontal="center"/>
    </xf>
    <xf numFmtId="0" fontId="5" fillId="0" borderId="10" xfId="0" applyFont="1" applyBorder="1" applyAlignment="1">
      <alignment horizontal="center" vertical="center"/>
    </xf>
    <xf numFmtId="0" fontId="4" fillId="0" borderId="11" xfId="0" applyFont="1" applyBorder="1" applyAlignment="1">
      <alignment horizontal="center" vertical="center"/>
    </xf>
    <xf numFmtId="0" fontId="5" fillId="33" borderId="12" xfId="0" applyFont="1" applyFill="1" applyBorder="1" applyAlignment="1">
      <alignment horizontal="center" vertical="center"/>
    </xf>
    <xf numFmtId="2" fontId="5" fillId="33" borderId="12" xfId="0" applyNumberFormat="1" applyFont="1" applyFill="1" applyBorder="1" applyAlignment="1">
      <alignment horizontal="center" vertical="center"/>
    </xf>
    <xf numFmtId="2" fontId="5" fillId="0" borderId="13" xfId="0" applyNumberFormat="1" applyFont="1" applyBorder="1" applyAlignment="1">
      <alignment horizontal="center" vertical="center"/>
    </xf>
    <xf numFmtId="2" fontId="5" fillId="0" borderId="10" xfId="0" applyNumberFormat="1" applyFont="1" applyBorder="1" applyAlignment="1">
      <alignment horizontal="center" vertical="center"/>
    </xf>
    <xf numFmtId="0" fontId="5" fillId="0" borderId="14" xfId="0" applyFont="1" applyBorder="1" applyAlignment="1">
      <alignment horizontal="center" vertical="top"/>
    </xf>
    <xf numFmtId="0" fontId="0" fillId="0" borderId="0" xfId="0" applyAlignment="1">
      <alignment horizontal="left" vertical="top"/>
    </xf>
    <xf numFmtId="1" fontId="5" fillId="0" borderId="10" xfId="0" applyNumberFormat="1" applyFont="1" applyBorder="1" applyAlignment="1">
      <alignment horizontal="center" vertical="center"/>
    </xf>
    <xf numFmtId="2" fontId="5" fillId="0" borderId="14" xfId="0" applyNumberFormat="1" applyFont="1" applyBorder="1" applyAlignment="1">
      <alignment horizontal="center" vertical="center"/>
    </xf>
    <xf numFmtId="9" fontId="57" fillId="34" borderId="10" xfId="0" applyNumberFormat="1" applyFont="1" applyFill="1" applyBorder="1" applyAlignment="1">
      <alignment horizontal="center" vertical="center" wrapText="1"/>
    </xf>
    <xf numFmtId="2" fontId="57" fillId="0" borderId="15" xfId="0" applyNumberFormat="1" applyFont="1" applyBorder="1" applyAlignment="1">
      <alignment horizontal="center" vertical="center"/>
    </xf>
    <xf numFmtId="2" fontId="57" fillId="0" borderId="10" xfId="0" applyNumberFormat="1" applyFont="1" applyBorder="1" applyAlignment="1">
      <alignment horizontal="center" vertical="center"/>
    </xf>
    <xf numFmtId="2" fontId="57" fillId="0" borderId="16" xfId="0" applyNumberFormat="1" applyFont="1" applyBorder="1" applyAlignment="1">
      <alignment horizontal="center" vertical="center"/>
    </xf>
    <xf numFmtId="2" fontId="57" fillId="0" borderId="17" xfId="0" applyNumberFormat="1" applyFont="1" applyBorder="1" applyAlignment="1">
      <alignment horizontal="center" vertical="center"/>
    </xf>
    <xf numFmtId="0" fontId="58" fillId="0" borderId="11" xfId="0" applyFont="1" applyBorder="1" applyAlignment="1" quotePrefix="1">
      <alignment horizontal="center" vertical="center" wrapText="1"/>
    </xf>
    <xf numFmtId="0" fontId="57" fillId="0" borderId="18" xfId="0" applyFont="1" applyBorder="1" applyAlignment="1">
      <alignment horizontal="center" vertical="center" wrapText="1"/>
    </xf>
    <xf numFmtId="0" fontId="57" fillId="0" borderId="14" xfId="0" applyFont="1" applyBorder="1" applyAlignment="1">
      <alignment horizontal="center" vertical="center" wrapText="1"/>
    </xf>
    <xf numFmtId="0" fontId="59" fillId="0" borderId="19" xfId="0" applyFont="1" applyBorder="1" applyAlignment="1">
      <alignment horizontal="center" vertical="center" wrapText="1"/>
    </xf>
    <xf numFmtId="0" fontId="59" fillId="0" borderId="10" xfId="0" applyFont="1" applyBorder="1" applyAlignment="1">
      <alignment horizontal="center" vertical="center" wrapText="1"/>
    </xf>
    <xf numFmtId="0" fontId="11" fillId="0" borderId="19" xfId="0" applyFont="1" applyBorder="1" applyAlignment="1">
      <alignment horizontal="left" vertical="top" wrapText="1"/>
    </xf>
    <xf numFmtId="0" fontId="11" fillId="0" borderId="10" xfId="0" applyFont="1" applyBorder="1" applyAlignment="1">
      <alignment horizontal="left" vertical="top" wrapText="1"/>
    </xf>
    <xf numFmtId="2" fontId="60" fillId="0" borderId="16" xfId="0" applyNumberFormat="1" applyFont="1" applyBorder="1" applyAlignment="1">
      <alignment horizontal="center" vertical="center"/>
    </xf>
    <xf numFmtId="0" fontId="4" fillId="0" borderId="0" xfId="0" applyFont="1" applyAlignment="1">
      <alignment horizontal="right"/>
    </xf>
    <xf numFmtId="0" fontId="5" fillId="0" borderId="13" xfId="0" applyFont="1" applyBorder="1" applyAlignment="1">
      <alignment/>
    </xf>
    <xf numFmtId="0" fontId="4" fillId="0" borderId="13" xfId="0" applyFont="1" applyBorder="1" applyAlignment="1">
      <alignment horizontal="center" vertical="center"/>
    </xf>
    <xf numFmtId="0" fontId="59" fillId="0" borderId="15" xfId="0" applyFont="1" applyBorder="1" applyAlignment="1">
      <alignment horizontal="center" vertical="center" wrapText="1"/>
    </xf>
    <xf numFmtId="0" fontId="11" fillId="0" borderId="18" xfId="0" applyFont="1" applyBorder="1" applyAlignment="1">
      <alignment vertical="top" wrapText="1"/>
    </xf>
    <xf numFmtId="2" fontId="57" fillId="0" borderId="20" xfId="0" applyNumberFormat="1" applyFont="1" applyBorder="1" applyAlignment="1">
      <alignment horizontal="center" vertical="center"/>
    </xf>
    <xf numFmtId="0" fontId="11" fillId="0" borderId="21" xfId="0" applyFont="1" applyBorder="1" applyAlignment="1">
      <alignment horizontal="right" vertical="top" wrapText="1"/>
    </xf>
    <xf numFmtId="2" fontId="58" fillId="0" borderId="11" xfId="0" applyNumberFormat="1" applyFont="1" applyBorder="1" applyAlignment="1" quotePrefix="1">
      <alignment horizontal="center" vertical="center" wrapText="1"/>
    </xf>
    <xf numFmtId="9" fontId="57" fillId="33" borderId="12" xfId="0" applyNumberFormat="1" applyFont="1" applyFill="1" applyBorder="1" applyAlignment="1">
      <alignment horizontal="center" vertical="center" wrapText="1"/>
    </xf>
    <xf numFmtId="9" fontId="57" fillId="33" borderId="22" xfId="0" applyNumberFormat="1" applyFont="1" applyFill="1" applyBorder="1" applyAlignment="1">
      <alignment horizontal="center" vertical="center" wrapText="1"/>
    </xf>
    <xf numFmtId="2" fontId="2" fillId="34" borderId="14" xfId="0" applyNumberFormat="1" applyFont="1" applyFill="1" applyBorder="1" applyAlignment="1">
      <alignment horizontal="center" vertical="center" wrapText="1"/>
    </xf>
    <xf numFmtId="9" fontId="57" fillId="34" borderId="14" xfId="0" applyNumberFormat="1" applyFont="1" applyFill="1" applyBorder="1" applyAlignment="1">
      <alignment horizontal="center" vertical="center" wrapText="1"/>
    </xf>
    <xf numFmtId="0" fontId="5" fillId="0" borderId="13" xfId="0" applyFont="1" applyBorder="1" applyAlignment="1">
      <alignment horizontal="center" vertical="center"/>
    </xf>
    <xf numFmtId="2" fontId="5" fillId="0" borderId="15" xfId="0" applyNumberFormat="1" applyFont="1" applyBorder="1" applyAlignment="1">
      <alignment horizontal="center" vertical="center"/>
    </xf>
    <xf numFmtId="2" fontId="5" fillId="0" borderId="17" xfId="0" applyNumberFormat="1" applyFont="1" applyBorder="1" applyAlignment="1">
      <alignment horizontal="center" vertical="center"/>
    </xf>
    <xf numFmtId="1" fontId="12" fillId="0" borderId="12" xfId="0" applyNumberFormat="1" applyFont="1" applyBorder="1" applyAlignment="1">
      <alignment horizontal="center" vertical="center"/>
    </xf>
    <xf numFmtId="0" fontId="7" fillId="0" borderId="0" xfId="0" applyFont="1" applyAlignment="1">
      <alignment horizontal="center" vertical="center"/>
    </xf>
    <xf numFmtId="0" fontId="5" fillId="0" borderId="14" xfId="0" applyFont="1" applyBorder="1" applyAlignment="1">
      <alignment horizontal="center" vertical="top"/>
    </xf>
    <xf numFmtId="0" fontId="5" fillId="0" borderId="16" xfId="0" applyFont="1" applyBorder="1" applyAlignment="1">
      <alignment horizontal="center" vertical="top"/>
    </xf>
    <xf numFmtId="0" fontId="11" fillId="0" borderId="14" xfId="0" applyFont="1" applyBorder="1" applyAlignment="1">
      <alignment horizontal="left" vertical="top" wrapText="1"/>
    </xf>
    <xf numFmtId="0" fontId="11" fillId="0" borderId="23" xfId="0" applyFont="1" applyBorder="1" applyAlignment="1">
      <alignment horizontal="left" vertical="top" wrapText="1"/>
    </xf>
    <xf numFmtId="0" fontId="11" fillId="0" borderId="18" xfId="0" applyFont="1" applyBorder="1" applyAlignment="1">
      <alignment horizontal="left" vertical="top" wrapText="1"/>
    </xf>
    <xf numFmtId="0" fontId="11" fillId="0" borderId="16" xfId="0" applyFont="1" applyBorder="1" applyAlignment="1">
      <alignment horizontal="left" vertical="top" wrapText="1"/>
    </xf>
    <xf numFmtId="2" fontId="5" fillId="0" borderId="14" xfId="0" applyNumberFormat="1" applyFont="1" applyBorder="1" applyAlignment="1">
      <alignment horizontal="center"/>
    </xf>
    <xf numFmtId="2" fontId="5" fillId="0" borderId="16" xfId="0" applyNumberFormat="1" applyFont="1" applyBorder="1" applyAlignment="1">
      <alignment horizontal="center"/>
    </xf>
    <xf numFmtId="2" fontId="57" fillId="0" borderId="14" xfId="0" applyNumberFormat="1" applyFont="1" applyBorder="1" applyAlignment="1">
      <alignment horizontal="center"/>
    </xf>
    <xf numFmtId="2" fontId="57" fillId="0" borderId="16" xfId="0" applyNumberFormat="1" applyFont="1" applyBorder="1" applyAlignment="1">
      <alignment horizontal="center"/>
    </xf>
    <xf numFmtId="0" fontId="59" fillId="0" borderId="18" xfId="0" applyFont="1" applyBorder="1" applyAlignment="1">
      <alignment horizontal="center" vertical="center" wrapText="1"/>
    </xf>
    <xf numFmtId="0" fontId="59" fillId="0" borderId="24" xfId="0" applyFont="1" applyBorder="1" applyAlignment="1">
      <alignment horizontal="center" vertical="center" wrapText="1"/>
    </xf>
    <xf numFmtId="0" fontId="59" fillId="0" borderId="15" xfId="0" applyFont="1" applyBorder="1" applyAlignment="1">
      <alignment horizontal="center" vertical="center" wrapText="1"/>
    </xf>
    <xf numFmtId="0" fontId="13" fillId="0" borderId="0" xfId="0" applyFont="1" applyAlignment="1">
      <alignment horizontal="justify" vertical="center" wrapText="1"/>
    </xf>
    <xf numFmtId="0" fontId="61" fillId="0" borderId="0" xfId="0" applyFont="1" applyAlignment="1">
      <alignment horizontal="justify" vertical="center" wrapText="1"/>
    </xf>
    <xf numFmtId="2" fontId="2" fillId="34" borderId="21" xfId="0" applyNumberFormat="1" applyFont="1" applyFill="1" applyBorder="1" applyAlignment="1">
      <alignment horizontal="center" vertical="center" wrapText="1"/>
    </xf>
    <xf numFmtId="2" fontId="2" fillId="34" borderId="25" xfId="0" applyNumberFormat="1" applyFont="1" applyFill="1" applyBorder="1" applyAlignment="1">
      <alignment horizontal="center" vertical="center" wrapText="1"/>
    </xf>
    <xf numFmtId="2" fontId="5" fillId="33" borderId="26" xfId="0" applyNumberFormat="1" applyFont="1" applyFill="1" applyBorder="1" applyAlignment="1">
      <alignment horizontal="center" vertical="center"/>
    </xf>
    <xf numFmtId="2" fontId="5" fillId="33" borderId="27" xfId="0" applyNumberFormat="1" applyFont="1" applyFill="1" applyBorder="1" applyAlignment="1">
      <alignment horizontal="center" vertical="center"/>
    </xf>
    <xf numFmtId="0" fontId="5" fillId="0" borderId="20" xfId="0" applyFont="1" applyBorder="1" applyAlignment="1">
      <alignment horizontal="center" vertical="top"/>
    </xf>
    <xf numFmtId="0" fontId="57" fillId="0" borderId="21" xfId="0" applyFont="1" applyBorder="1" applyAlignment="1">
      <alignment horizontal="center" vertical="center" wrapText="1"/>
    </xf>
    <xf numFmtId="0" fontId="57" fillId="0" borderId="25" xfId="0" applyFont="1" applyBorder="1" applyAlignment="1">
      <alignment horizontal="center" vertical="center" wrapText="1"/>
    </xf>
    <xf numFmtId="0" fontId="5" fillId="0" borderId="19" xfId="0" applyFont="1" applyBorder="1" applyAlignment="1">
      <alignment horizontal="center"/>
    </xf>
    <xf numFmtId="0" fontId="5" fillId="0" borderId="11" xfId="0" applyFont="1" applyBorder="1" applyAlignment="1">
      <alignment horizontal="center"/>
    </xf>
    <xf numFmtId="0" fontId="5" fillId="0" borderId="13" xfId="0" applyFont="1" applyBorder="1" applyAlignment="1">
      <alignment horizontal="center"/>
    </xf>
    <xf numFmtId="2" fontId="2" fillId="34" borderId="18" xfId="0" applyNumberFormat="1" applyFont="1" applyFill="1" applyBorder="1" applyAlignment="1">
      <alignment horizontal="right" vertical="center"/>
    </xf>
    <xf numFmtId="2" fontId="2" fillId="34" borderId="24" xfId="0" applyNumberFormat="1" applyFont="1" applyFill="1" applyBorder="1" applyAlignment="1">
      <alignment horizontal="right" vertical="center"/>
    </xf>
    <xf numFmtId="2" fontId="2" fillId="34" borderId="23" xfId="0" applyNumberFormat="1" applyFont="1" applyFill="1" applyBorder="1" applyAlignment="1">
      <alignment horizontal="right" vertical="center"/>
    </xf>
    <xf numFmtId="2" fontId="2" fillId="34" borderId="28" xfId="0" applyNumberFormat="1" applyFont="1" applyFill="1" applyBorder="1" applyAlignment="1">
      <alignment horizontal="right" vertical="center"/>
    </xf>
    <xf numFmtId="2" fontId="2" fillId="34" borderId="25" xfId="0" applyNumberFormat="1" applyFont="1" applyFill="1" applyBorder="1" applyAlignment="1">
      <alignment horizontal="right" vertical="center"/>
    </xf>
    <xf numFmtId="0" fontId="11" fillId="0" borderId="21" xfId="0" applyFont="1" applyBorder="1" applyAlignment="1">
      <alignment horizontal="left" vertical="top" wrapText="1"/>
    </xf>
    <xf numFmtId="0" fontId="2" fillId="34" borderId="19" xfId="0" applyFont="1" applyFill="1" applyBorder="1" applyAlignment="1">
      <alignment horizontal="right"/>
    </xf>
    <xf numFmtId="0" fontId="2" fillId="34" borderId="11" xfId="0" applyFont="1" applyFill="1" applyBorder="1" applyAlignment="1">
      <alignment horizontal="right"/>
    </xf>
    <xf numFmtId="0" fontId="2" fillId="34" borderId="25" xfId="0" applyFont="1" applyFill="1" applyBorder="1" applyAlignment="1">
      <alignment horizontal="right"/>
    </xf>
    <xf numFmtId="0" fontId="5" fillId="33" borderId="26" xfId="0" applyFont="1" applyFill="1" applyBorder="1" applyAlignment="1">
      <alignment horizontal="center" vertical="center"/>
    </xf>
    <xf numFmtId="0" fontId="5" fillId="33" borderId="27" xfId="0" applyFont="1" applyFill="1" applyBorder="1" applyAlignment="1">
      <alignment horizontal="center" vertical="center"/>
    </xf>
    <xf numFmtId="0" fontId="2" fillId="0" borderId="19" xfId="0" applyFont="1" applyBorder="1" applyAlignment="1">
      <alignment horizontal="right" vertical="center" wrapText="1"/>
    </xf>
    <xf numFmtId="0" fontId="2" fillId="0" borderId="11" xfId="0" applyFont="1" applyBorder="1" applyAlignment="1">
      <alignment horizontal="right" vertical="center" wrapText="1"/>
    </xf>
    <xf numFmtId="0" fontId="2" fillId="0" borderId="13" xfId="0" applyFont="1" applyBorder="1" applyAlignment="1">
      <alignment horizontal="right" vertical="center" wrapText="1"/>
    </xf>
    <xf numFmtId="0" fontId="57" fillId="0" borderId="18" xfId="0" applyFont="1" applyBorder="1" applyAlignment="1">
      <alignment horizontal="center" vertical="center" wrapText="1"/>
    </xf>
    <xf numFmtId="0" fontId="57" fillId="0" borderId="15" xfId="0" applyFont="1" applyBorder="1" applyAlignment="1">
      <alignment horizontal="center" vertical="center" wrapText="1"/>
    </xf>
    <xf numFmtId="0" fontId="2" fillId="34" borderId="21" xfId="0" applyFont="1" applyFill="1" applyBorder="1" applyAlignment="1">
      <alignment horizontal="center" vertical="center" wrapText="1"/>
    </xf>
    <xf numFmtId="0" fontId="2" fillId="34" borderId="25" xfId="0" applyFont="1" applyFill="1" applyBorder="1" applyAlignment="1">
      <alignment horizontal="center" vertical="center" wrapText="1"/>
    </xf>
    <xf numFmtId="0" fontId="57" fillId="0" borderId="19" xfId="0" applyFont="1" applyBorder="1" applyAlignment="1">
      <alignment horizontal="center" vertical="center" wrapText="1"/>
    </xf>
    <xf numFmtId="0" fontId="57" fillId="0" borderId="13" xfId="0" applyFont="1" applyBorder="1" applyAlignment="1">
      <alignment horizontal="center" vertical="center" wrapText="1"/>
    </xf>
    <xf numFmtId="0" fontId="5" fillId="33" borderId="29" xfId="0" applyFont="1" applyFill="1" applyBorder="1" applyAlignment="1">
      <alignment horizontal="center" vertical="center"/>
    </xf>
    <xf numFmtId="0" fontId="5" fillId="33" borderId="30" xfId="0" applyFont="1" applyFill="1" applyBorder="1" applyAlignment="1">
      <alignment horizontal="center" vertical="center"/>
    </xf>
    <xf numFmtId="0" fontId="5" fillId="0" borderId="14" xfId="0" applyFont="1" applyBorder="1" applyAlignment="1">
      <alignment horizontal="right" vertical="center"/>
    </xf>
    <xf numFmtId="0" fontId="5" fillId="0" borderId="16" xfId="0" applyFont="1" applyBorder="1" applyAlignment="1">
      <alignment horizontal="right" vertical="center"/>
    </xf>
    <xf numFmtId="0" fontId="5" fillId="0" borderId="31" xfId="0" applyFont="1" applyBorder="1" applyAlignment="1">
      <alignment horizontal="center"/>
    </xf>
    <xf numFmtId="0" fontId="5" fillId="0" borderId="32" xfId="0" applyFont="1" applyBorder="1" applyAlignment="1">
      <alignment horizontal="center"/>
    </xf>
    <xf numFmtId="0" fontId="5" fillId="0" borderId="33" xfId="0" applyFont="1" applyBorder="1" applyAlignment="1">
      <alignment horizontal="center"/>
    </xf>
    <xf numFmtId="2" fontId="2" fillId="34" borderId="19" xfId="0" applyNumberFormat="1" applyFont="1" applyFill="1" applyBorder="1" applyAlignment="1">
      <alignment horizontal="center" vertical="center"/>
    </xf>
    <xf numFmtId="2" fontId="2" fillId="34" borderId="11" xfId="0" applyNumberFormat="1" applyFont="1" applyFill="1" applyBorder="1" applyAlignment="1">
      <alignment horizontal="center" vertical="center"/>
    </xf>
    <xf numFmtId="0" fontId="5" fillId="0" borderId="18" xfId="0" applyFont="1" applyBorder="1" applyAlignment="1">
      <alignment horizontal="center"/>
    </xf>
    <xf numFmtId="0" fontId="5" fillId="0" borderId="24" xfId="0" applyFont="1" applyBorder="1" applyAlignment="1">
      <alignment horizontal="center"/>
    </xf>
    <xf numFmtId="0" fontId="5" fillId="0" borderId="15" xfId="0" applyFont="1" applyBorder="1" applyAlignment="1">
      <alignment horizontal="center"/>
    </xf>
    <xf numFmtId="0" fontId="57" fillId="0" borderId="34" xfId="0" applyFont="1" applyBorder="1" applyAlignment="1">
      <alignment horizontal="center" vertical="center" wrapText="1"/>
    </xf>
    <xf numFmtId="0" fontId="57" fillId="0" borderId="35" xfId="0" applyFont="1" applyBorder="1" applyAlignment="1">
      <alignment horizontal="center" vertical="center" wrapText="1"/>
    </xf>
    <xf numFmtId="0" fontId="59" fillId="0" borderId="34" xfId="0" applyFont="1" applyBorder="1" applyAlignment="1">
      <alignment horizontal="center" vertical="center" wrapText="1"/>
    </xf>
    <xf numFmtId="0" fontId="59" fillId="0" borderId="35" xfId="0" applyFont="1" applyBorder="1" applyAlignment="1">
      <alignment horizontal="center" vertical="center" wrapText="1"/>
    </xf>
    <xf numFmtId="0" fontId="6" fillId="0" borderId="19" xfId="0" applyFont="1" applyBorder="1" applyAlignment="1">
      <alignment horizontal="right" vertical="center"/>
    </xf>
    <xf numFmtId="0" fontId="6" fillId="0" borderId="11" xfId="0" applyFont="1" applyBorder="1" applyAlignment="1">
      <alignment horizontal="right" vertical="center"/>
    </xf>
    <xf numFmtId="0" fontId="6" fillId="0" borderId="24" xfId="0" applyFont="1" applyBorder="1" applyAlignment="1">
      <alignment horizontal="right" vertical="center"/>
    </xf>
    <xf numFmtId="0" fontId="6" fillId="0" borderId="13" xfId="0" applyFont="1" applyBorder="1" applyAlignment="1">
      <alignment horizontal="right" vertical="center"/>
    </xf>
    <xf numFmtId="0" fontId="5" fillId="33" borderId="36" xfId="0" applyFont="1" applyFill="1" applyBorder="1" applyAlignment="1">
      <alignment horizontal="center" vertical="center"/>
    </xf>
    <xf numFmtId="0" fontId="5" fillId="33" borderId="37" xfId="0" applyFont="1" applyFill="1" applyBorder="1" applyAlignment="1">
      <alignment horizontal="center" vertical="center"/>
    </xf>
    <xf numFmtId="2" fontId="5" fillId="0" borderId="14" xfId="0" applyNumberFormat="1" applyFont="1" applyFill="1" applyBorder="1" applyAlignment="1">
      <alignment horizontal="center"/>
    </xf>
    <xf numFmtId="2" fontId="5" fillId="0" borderId="16" xfId="0" applyNumberFormat="1" applyFont="1" applyFill="1" applyBorder="1" applyAlignment="1">
      <alignment horizontal="center"/>
    </xf>
    <xf numFmtId="2" fontId="5" fillId="0" borderId="10" xfId="0" applyNumberFormat="1" applyFont="1" applyFill="1" applyBorder="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J35"/>
  <sheetViews>
    <sheetView tabSelected="1" zoomScale="85" zoomScaleNormal="85" zoomScalePageLayoutView="0" workbookViewId="0" topLeftCell="A13">
      <selection activeCell="Q27" sqref="Q27"/>
    </sheetView>
  </sheetViews>
  <sheetFormatPr defaultColWidth="9.140625" defaultRowHeight="12.75"/>
  <cols>
    <col min="2" max="2" width="49.7109375" style="13" customWidth="1"/>
    <col min="3" max="3" width="8.28125" style="0" customWidth="1"/>
    <col min="4" max="4" width="12.8515625" style="0" customWidth="1"/>
    <col min="5" max="5" width="11.57421875" style="0" customWidth="1"/>
    <col min="6" max="6" width="8.7109375" style="0" customWidth="1"/>
    <col min="9" max="9" width="12.8515625" style="0" customWidth="1"/>
    <col min="10" max="10" width="17.140625" style="0" customWidth="1"/>
  </cols>
  <sheetData>
    <row r="1" spans="1:10" ht="30" customHeight="1">
      <c r="A1" s="45" t="s">
        <v>20</v>
      </c>
      <c r="B1" s="45"/>
      <c r="C1" s="45"/>
      <c r="D1" s="45"/>
      <c r="E1" s="45"/>
      <c r="F1" s="45"/>
      <c r="G1" s="45"/>
      <c r="H1" s="45"/>
      <c r="I1" s="45"/>
      <c r="J1" s="45"/>
    </row>
    <row r="2" spans="1:10" s="3" customFormat="1" ht="63">
      <c r="A2" s="2" t="s">
        <v>0</v>
      </c>
      <c r="B2" s="7" t="s">
        <v>8</v>
      </c>
      <c r="C2" s="56" t="s">
        <v>24</v>
      </c>
      <c r="D2" s="57"/>
      <c r="E2" s="57"/>
      <c r="F2" s="58"/>
      <c r="G2" s="2" t="s">
        <v>7</v>
      </c>
      <c r="H2" s="2" t="s">
        <v>1</v>
      </c>
      <c r="I2" s="24" t="s">
        <v>44</v>
      </c>
      <c r="J2" s="25" t="s">
        <v>10</v>
      </c>
    </row>
    <row r="3" spans="1:10" s="3" customFormat="1" ht="31.5" customHeight="1" thickBot="1">
      <c r="A3" s="2"/>
      <c r="B3" s="7"/>
      <c r="C3" s="85" t="s">
        <v>6</v>
      </c>
      <c r="D3" s="86"/>
      <c r="E3" s="85" t="s">
        <v>23</v>
      </c>
      <c r="F3" s="86"/>
      <c r="G3" s="31"/>
      <c r="H3" s="2"/>
      <c r="I3" s="25"/>
      <c r="J3" s="32"/>
    </row>
    <row r="4" spans="1:10" s="1" customFormat="1" ht="96.75" customHeight="1" thickBot="1">
      <c r="A4" s="4">
        <v>1</v>
      </c>
      <c r="B4" s="26" t="s">
        <v>14</v>
      </c>
      <c r="C4" s="80">
        <v>180</v>
      </c>
      <c r="D4" s="81"/>
      <c r="E4" s="63">
        <v>4.5</v>
      </c>
      <c r="F4" s="64"/>
      <c r="G4" s="10">
        <f>C4*E4</f>
        <v>810</v>
      </c>
      <c r="H4" s="6" t="s">
        <v>2</v>
      </c>
      <c r="I4" s="11">
        <v>187.3</v>
      </c>
      <c r="J4" s="17">
        <f>(G4*I4)</f>
        <v>151713</v>
      </c>
    </row>
    <row r="5" spans="1:10" s="1" customFormat="1" ht="31.5" customHeight="1" thickBot="1">
      <c r="A5" s="46">
        <v>2</v>
      </c>
      <c r="B5" s="50" t="s">
        <v>21</v>
      </c>
      <c r="C5" s="87" t="s">
        <v>6</v>
      </c>
      <c r="D5" s="88"/>
      <c r="E5" s="61" t="s">
        <v>22</v>
      </c>
      <c r="F5" s="62"/>
      <c r="G5" s="10"/>
      <c r="H5" s="6"/>
      <c r="I5" s="11"/>
      <c r="J5" s="17"/>
    </row>
    <row r="6" spans="1:10" s="1" customFormat="1" ht="15" customHeight="1" thickBot="1">
      <c r="A6" s="47"/>
      <c r="B6" s="49"/>
      <c r="C6" s="80">
        <v>100</v>
      </c>
      <c r="D6" s="81"/>
      <c r="E6" s="63">
        <v>8.9</v>
      </c>
      <c r="F6" s="64"/>
      <c r="G6" s="10">
        <f>C6*E6</f>
        <v>890</v>
      </c>
      <c r="H6" s="6" t="s">
        <v>2</v>
      </c>
      <c r="I6" s="11">
        <v>312.2</v>
      </c>
      <c r="J6" s="17">
        <f>G6*I6</f>
        <v>277858</v>
      </c>
    </row>
    <row r="7" spans="1:10" s="1" customFormat="1" ht="29.25" customHeight="1" thickBot="1">
      <c r="A7" s="46">
        <v>3</v>
      </c>
      <c r="B7" s="50" t="s">
        <v>13</v>
      </c>
      <c r="C7" s="66" t="s">
        <v>6</v>
      </c>
      <c r="D7" s="67"/>
      <c r="E7" s="66" t="s">
        <v>23</v>
      </c>
      <c r="F7" s="67"/>
      <c r="G7" s="10"/>
      <c r="H7" s="6"/>
      <c r="I7" s="11"/>
      <c r="J7" s="17"/>
    </row>
    <row r="8" spans="1:10" s="1" customFormat="1" ht="24.75" customHeight="1" thickBot="1">
      <c r="A8" s="65"/>
      <c r="B8" s="76"/>
      <c r="C8" s="80">
        <v>180</v>
      </c>
      <c r="D8" s="81"/>
      <c r="E8" s="63">
        <v>37.2</v>
      </c>
      <c r="F8" s="64"/>
      <c r="G8" s="10">
        <f>C8*E8</f>
        <v>6696.000000000001</v>
      </c>
      <c r="H8" s="6" t="s">
        <v>2</v>
      </c>
      <c r="I8" s="11">
        <v>741.05</v>
      </c>
      <c r="J8" s="17">
        <f>(G8*I8)</f>
        <v>4962070.800000001</v>
      </c>
    </row>
    <row r="9" spans="1:10" s="1" customFormat="1" ht="24.75" customHeight="1" thickBot="1">
      <c r="A9" s="65"/>
      <c r="B9" s="76"/>
      <c r="C9" s="73" t="s">
        <v>33</v>
      </c>
      <c r="D9" s="74"/>
      <c r="E9" s="74"/>
      <c r="F9" s="75"/>
      <c r="G9" s="10">
        <f>G8-G4</f>
        <v>5886.000000000001</v>
      </c>
      <c r="H9" s="6"/>
      <c r="I9" s="11"/>
      <c r="J9" s="17"/>
    </row>
    <row r="10" spans="1:10" s="1" customFormat="1" ht="78.75" customHeight="1" thickBot="1">
      <c r="A10" s="47"/>
      <c r="B10" s="49"/>
      <c r="C10" s="71" t="s">
        <v>15</v>
      </c>
      <c r="D10" s="72"/>
      <c r="E10" s="72"/>
      <c r="F10" s="37">
        <v>0.9</v>
      </c>
      <c r="G10" s="10">
        <f>F10*G9</f>
        <v>5297.400000000001</v>
      </c>
      <c r="H10" s="6"/>
      <c r="I10" s="11"/>
      <c r="J10" s="17"/>
    </row>
    <row r="11" spans="1:10" s="1" customFormat="1" ht="29.25" customHeight="1" thickBot="1">
      <c r="A11" s="46">
        <v>4</v>
      </c>
      <c r="B11" s="50" t="s">
        <v>34</v>
      </c>
      <c r="C11" s="77"/>
      <c r="D11" s="78"/>
      <c r="E11" s="78"/>
      <c r="F11" s="79"/>
      <c r="G11" s="10">
        <f>G4</f>
        <v>810</v>
      </c>
      <c r="H11" s="6" t="s">
        <v>2</v>
      </c>
      <c r="I11" s="11"/>
      <c r="J11" s="18"/>
    </row>
    <row r="12" spans="1:10" s="1" customFormat="1" ht="117" customHeight="1" thickBot="1">
      <c r="A12" s="47"/>
      <c r="B12" s="49"/>
      <c r="C12" s="71" t="s">
        <v>15</v>
      </c>
      <c r="D12" s="72"/>
      <c r="E12" s="72"/>
      <c r="F12" s="38">
        <v>0.9</v>
      </c>
      <c r="G12" s="42">
        <f>F12*G11</f>
        <v>729</v>
      </c>
      <c r="H12" s="6" t="s">
        <v>2</v>
      </c>
      <c r="I12" s="11">
        <v>467.3</v>
      </c>
      <c r="J12" s="19">
        <f>G12*I12</f>
        <v>340661.7</v>
      </c>
    </row>
    <row r="13" spans="1:10" s="1" customFormat="1" ht="48" customHeight="1" thickBot="1">
      <c r="A13" s="4">
        <v>5</v>
      </c>
      <c r="B13" s="27" t="s">
        <v>38</v>
      </c>
      <c r="C13" s="98"/>
      <c r="D13" s="99"/>
      <c r="E13" s="99"/>
      <c r="F13" s="99"/>
      <c r="G13" s="9">
        <v>60</v>
      </c>
      <c r="H13" s="41" t="s">
        <v>2</v>
      </c>
      <c r="I13" s="11">
        <v>4.4</v>
      </c>
      <c r="J13" s="19">
        <f>G13*I13</f>
        <v>264</v>
      </c>
    </row>
    <row r="14" spans="1:10" s="1" customFormat="1" ht="33" customHeight="1" thickBot="1">
      <c r="A14" s="4">
        <v>6</v>
      </c>
      <c r="B14" s="27" t="s">
        <v>39</v>
      </c>
      <c r="C14" s="98"/>
      <c r="D14" s="99"/>
      <c r="E14" s="99"/>
      <c r="F14" s="99"/>
      <c r="G14" s="9">
        <v>60</v>
      </c>
      <c r="H14" s="41" t="s">
        <v>2</v>
      </c>
      <c r="I14" s="11">
        <v>33.45</v>
      </c>
      <c r="J14" s="19">
        <f>G14*I14</f>
        <v>2007.0000000000002</v>
      </c>
    </row>
    <row r="15" spans="1:10" s="1" customFormat="1" ht="44.25" customHeight="1" thickBot="1">
      <c r="A15" s="46">
        <v>7</v>
      </c>
      <c r="B15" s="50" t="s">
        <v>28</v>
      </c>
      <c r="C15" s="39" t="s">
        <v>30</v>
      </c>
      <c r="D15" s="39" t="s">
        <v>32</v>
      </c>
      <c r="E15" s="39" t="s">
        <v>31</v>
      </c>
      <c r="F15" s="40" t="s">
        <v>9</v>
      </c>
      <c r="G15" s="43"/>
      <c r="H15" s="6"/>
      <c r="I15" s="11"/>
      <c r="J15" s="19"/>
    </row>
    <row r="16" spans="1:10" s="1" customFormat="1" ht="18" customHeight="1" thickBot="1">
      <c r="A16" s="47"/>
      <c r="B16" s="49"/>
      <c r="C16" s="8">
        <v>300</v>
      </c>
      <c r="D16" s="8">
        <v>6</v>
      </c>
      <c r="E16" s="9">
        <v>1.5</v>
      </c>
      <c r="F16" s="9">
        <v>1.5</v>
      </c>
      <c r="G16" s="10">
        <f>((C16*D16*E16*F16)+G6)</f>
        <v>4940</v>
      </c>
      <c r="H16" s="6" t="s">
        <v>2</v>
      </c>
      <c r="I16" s="11">
        <v>371.15</v>
      </c>
      <c r="J16" s="19">
        <f>G16*I16</f>
        <v>1833481</v>
      </c>
    </row>
    <row r="17" spans="1:10" s="1" customFormat="1" ht="35.25" customHeight="1" thickBot="1">
      <c r="A17" s="46">
        <v>8</v>
      </c>
      <c r="B17" s="48" t="s">
        <v>12</v>
      </c>
      <c r="C17" s="22" t="s">
        <v>4</v>
      </c>
      <c r="D17" s="23" t="s">
        <v>5</v>
      </c>
      <c r="E17" s="23" t="s">
        <v>6</v>
      </c>
      <c r="F17" s="23" t="s">
        <v>11</v>
      </c>
      <c r="G17" s="11"/>
      <c r="H17" s="6"/>
      <c r="I17" s="11"/>
      <c r="J17" s="20"/>
    </row>
    <row r="18" spans="1:10" s="1" customFormat="1" ht="27" customHeight="1" thickBot="1">
      <c r="A18" s="47"/>
      <c r="B18" s="49"/>
      <c r="C18" s="8">
        <v>0.5</v>
      </c>
      <c r="D18" s="8">
        <v>1</v>
      </c>
      <c r="E18" s="9">
        <v>180</v>
      </c>
      <c r="F18" s="9">
        <v>1.2</v>
      </c>
      <c r="G18" s="10">
        <f>C18*D18*E18*F18</f>
        <v>108</v>
      </c>
      <c r="H18" s="6" t="s">
        <v>2</v>
      </c>
      <c r="I18" s="11">
        <v>81.4</v>
      </c>
      <c r="J18" s="19">
        <f>G18*I18</f>
        <v>8791.2</v>
      </c>
    </row>
    <row r="19" spans="1:10" s="1" customFormat="1" ht="30" customHeight="1" thickBot="1">
      <c r="A19" s="46">
        <v>9</v>
      </c>
      <c r="B19" s="50" t="s">
        <v>19</v>
      </c>
      <c r="C19" s="103" t="s">
        <v>6</v>
      </c>
      <c r="D19" s="104"/>
      <c r="E19" s="105" t="s">
        <v>23</v>
      </c>
      <c r="F19" s="106"/>
      <c r="G19" s="10"/>
      <c r="H19" s="6"/>
      <c r="I19" s="11"/>
      <c r="J19" s="14"/>
    </row>
    <row r="20" spans="1:10" s="1" customFormat="1" ht="19.5" customHeight="1" thickBot="1">
      <c r="A20" s="47"/>
      <c r="B20" s="49"/>
      <c r="C20" s="111">
        <v>180</v>
      </c>
      <c r="D20" s="112"/>
      <c r="E20" s="63">
        <v>0.8</v>
      </c>
      <c r="F20" s="64"/>
      <c r="G20" s="10">
        <f>C20*E20</f>
        <v>144</v>
      </c>
      <c r="H20" s="6" t="s">
        <v>2</v>
      </c>
      <c r="I20" s="11">
        <v>237.9</v>
      </c>
      <c r="J20" s="19">
        <f>G20*I20</f>
        <v>34257.6</v>
      </c>
    </row>
    <row r="21" spans="1:10" s="1" customFormat="1" ht="30" customHeight="1" thickBot="1">
      <c r="A21" s="46">
        <v>10</v>
      </c>
      <c r="B21" s="33" t="s">
        <v>26</v>
      </c>
      <c r="C21" s="89" t="s">
        <v>6</v>
      </c>
      <c r="D21" s="90"/>
      <c r="E21" s="66" t="s">
        <v>23</v>
      </c>
      <c r="F21" s="67"/>
      <c r="G21" s="10"/>
      <c r="H21" s="6"/>
      <c r="I21" s="15"/>
      <c r="J21" s="34"/>
    </row>
    <row r="22" spans="1:10" s="1" customFormat="1" ht="19.5" customHeight="1" thickBot="1">
      <c r="A22" s="65"/>
      <c r="B22" s="35" t="s">
        <v>27</v>
      </c>
      <c r="C22" s="91">
        <v>180</v>
      </c>
      <c r="D22" s="92"/>
      <c r="E22" s="63">
        <v>0.16</v>
      </c>
      <c r="F22" s="64"/>
      <c r="G22" s="10">
        <f>C22*E22</f>
        <v>28.8</v>
      </c>
      <c r="H22" s="6" t="s">
        <v>2</v>
      </c>
      <c r="I22" s="15">
        <v>535.55</v>
      </c>
      <c r="J22" s="34">
        <f>G22*I22</f>
        <v>15423.839999999998</v>
      </c>
    </row>
    <row r="23" spans="1:10" s="1" customFormat="1" ht="17.25" customHeight="1" thickBot="1">
      <c r="A23" s="47"/>
      <c r="B23" s="35" t="s">
        <v>25</v>
      </c>
      <c r="C23" s="80">
        <v>180</v>
      </c>
      <c r="D23" s="81"/>
      <c r="E23" s="63">
        <v>0.6</v>
      </c>
      <c r="F23" s="64"/>
      <c r="G23" s="10">
        <f>C23*E23</f>
        <v>108</v>
      </c>
      <c r="H23" s="6" t="s">
        <v>2</v>
      </c>
      <c r="I23" s="15">
        <v>693.95</v>
      </c>
      <c r="J23" s="34">
        <f>G23*I23</f>
        <v>74946.6</v>
      </c>
    </row>
    <row r="24" spans="1:10" s="1" customFormat="1" ht="16.5" customHeight="1">
      <c r="A24" s="46">
        <v>11</v>
      </c>
      <c r="B24" s="48" t="s">
        <v>36</v>
      </c>
      <c r="C24" s="95"/>
      <c r="D24" s="96"/>
      <c r="E24" s="96"/>
      <c r="F24" s="97"/>
      <c r="G24" s="11">
        <f>G16+G20</f>
        <v>5084</v>
      </c>
      <c r="H24" s="6" t="s">
        <v>2</v>
      </c>
      <c r="I24" s="52">
        <v>700</v>
      </c>
      <c r="J24" s="54">
        <f>G25*I24</f>
        <v>3024979.9999999995</v>
      </c>
    </row>
    <row r="25" spans="1:10" s="1" customFormat="1" ht="20.25" customHeight="1">
      <c r="A25" s="47"/>
      <c r="B25" s="51"/>
      <c r="C25" s="82" t="s">
        <v>43</v>
      </c>
      <c r="D25" s="83"/>
      <c r="E25" s="84"/>
      <c r="F25" s="16">
        <v>0.15</v>
      </c>
      <c r="G25" s="21">
        <f>(85*G24/100)</f>
        <v>4321.4</v>
      </c>
      <c r="H25" s="6" t="s">
        <v>2</v>
      </c>
      <c r="I25" s="53"/>
      <c r="J25" s="55"/>
    </row>
    <row r="26" spans="1:10" s="1" customFormat="1" ht="17.25" customHeight="1">
      <c r="A26" s="93" t="s">
        <v>40</v>
      </c>
      <c r="B26" s="48" t="s">
        <v>37</v>
      </c>
      <c r="C26" s="68"/>
      <c r="D26" s="69"/>
      <c r="E26" s="70"/>
      <c r="F26" s="16"/>
      <c r="G26" s="36">
        <f>G22+G23</f>
        <v>136.8</v>
      </c>
      <c r="H26" s="6" t="s">
        <v>2</v>
      </c>
      <c r="I26" s="113">
        <v>700</v>
      </c>
      <c r="J26" s="54">
        <f>G27*I26</f>
        <v>81396.00000000001</v>
      </c>
    </row>
    <row r="27" spans="1:10" s="1" customFormat="1" ht="21" customHeight="1">
      <c r="A27" s="94"/>
      <c r="B27" s="51"/>
      <c r="C27" s="82" t="s">
        <v>43</v>
      </c>
      <c r="D27" s="83"/>
      <c r="E27" s="84"/>
      <c r="F27" s="16">
        <v>0.15</v>
      </c>
      <c r="G27" s="21">
        <f>(85*G26/100)</f>
        <v>116.28000000000002</v>
      </c>
      <c r="H27" s="6" t="s">
        <v>2</v>
      </c>
      <c r="I27" s="114"/>
      <c r="J27" s="55"/>
    </row>
    <row r="28" spans="1:10" s="1" customFormat="1" ht="30.75" customHeight="1">
      <c r="A28" s="4">
        <v>12</v>
      </c>
      <c r="B28" s="27" t="s">
        <v>41</v>
      </c>
      <c r="C28" s="68"/>
      <c r="D28" s="69"/>
      <c r="E28" s="69"/>
      <c r="F28" s="70"/>
      <c r="G28" s="11">
        <f>G25+G27</f>
        <v>4437.679999999999</v>
      </c>
      <c r="H28" s="6" t="s">
        <v>2</v>
      </c>
      <c r="I28" s="115">
        <v>482.32</v>
      </c>
      <c r="J28" s="19">
        <f>G28*I28</f>
        <v>2140381.8175999997</v>
      </c>
    </row>
    <row r="29" spans="1:10" s="1" customFormat="1" ht="31.5" customHeight="1" thickBot="1">
      <c r="A29" s="4">
        <v>13</v>
      </c>
      <c r="B29" s="26" t="s">
        <v>29</v>
      </c>
      <c r="C29" s="100"/>
      <c r="D29" s="101"/>
      <c r="E29" s="101"/>
      <c r="F29" s="102"/>
      <c r="G29" s="11">
        <f>G10</f>
        <v>5297.400000000001</v>
      </c>
      <c r="H29" s="6" t="s">
        <v>2</v>
      </c>
      <c r="I29" s="115">
        <v>184.3</v>
      </c>
      <c r="J29" s="19">
        <f>G29*I29</f>
        <v>976310.8200000002</v>
      </c>
    </row>
    <row r="30" spans="1:10" s="1" customFormat="1" ht="51.75" customHeight="1" thickBot="1">
      <c r="A30" s="4">
        <v>14</v>
      </c>
      <c r="B30" s="27" t="s">
        <v>42</v>
      </c>
      <c r="C30" s="8">
        <v>396</v>
      </c>
      <c r="D30" s="30"/>
      <c r="E30" s="5"/>
      <c r="F30" s="5"/>
      <c r="G30" s="11"/>
      <c r="H30" s="6" t="s">
        <v>3</v>
      </c>
      <c r="I30" s="11">
        <v>5200</v>
      </c>
      <c r="J30" s="19">
        <f>C30*I30</f>
        <v>2059200</v>
      </c>
    </row>
    <row r="31" spans="1:10" s="1" customFormat="1" ht="17.25" customHeight="1" thickBot="1">
      <c r="A31" s="12">
        <v>15</v>
      </c>
      <c r="B31" s="26" t="s">
        <v>35</v>
      </c>
      <c r="C31" s="8">
        <v>350</v>
      </c>
      <c r="D31" s="30"/>
      <c r="E31" s="5"/>
      <c r="F31" s="5"/>
      <c r="G31" s="15"/>
      <c r="H31" s="6" t="s">
        <v>3</v>
      </c>
      <c r="I31" s="11">
        <v>1500</v>
      </c>
      <c r="J31" s="19">
        <f>C31*I31</f>
        <v>525000</v>
      </c>
    </row>
    <row r="32" spans="1:10" s="1" customFormat="1" ht="18.75" thickBot="1">
      <c r="A32" s="107" t="s">
        <v>16</v>
      </c>
      <c r="B32" s="108"/>
      <c r="C32" s="108"/>
      <c r="D32" s="108"/>
      <c r="E32" s="108"/>
      <c r="F32" s="109"/>
      <c r="G32" s="108"/>
      <c r="H32" s="108"/>
      <c r="I32" s="110"/>
      <c r="J32" s="28">
        <f>SUM(J4:J31)</f>
        <v>16508743.3776</v>
      </c>
    </row>
    <row r="33" spans="9:10" ht="17.25" thickBot="1">
      <c r="I33" s="29" t="s">
        <v>17</v>
      </c>
      <c r="J33" s="44">
        <f>J32</f>
        <v>16508743.3776</v>
      </c>
    </row>
    <row r="34" ht="12.75"/>
    <row r="35" spans="1:8" ht="76.5" customHeight="1">
      <c r="A35" s="59" t="s">
        <v>18</v>
      </c>
      <c r="B35" s="60"/>
      <c r="C35" s="60"/>
      <c r="D35" s="60"/>
      <c r="E35" s="60"/>
      <c r="F35" s="60"/>
      <c r="G35" s="60"/>
      <c r="H35" s="60"/>
    </row>
    <row r="36" ht="12.75"/>
    <row r="37" ht="12.75"/>
    <row r="38" ht="12.75"/>
    <row r="39" ht="12.75"/>
    <row r="40" ht="12.75"/>
    <row r="41" ht="12.75"/>
    <row r="42" ht="12.75"/>
    <row r="43" ht="12.75"/>
    <row r="44" ht="12.75"/>
    <row r="45" ht="12.75"/>
  </sheetData>
  <sheetProtection/>
  <mergeCells count="59">
    <mergeCell ref="C13:F13"/>
    <mergeCell ref="C14:F14"/>
    <mergeCell ref="C29:F29"/>
    <mergeCell ref="C19:D19"/>
    <mergeCell ref="E19:F19"/>
    <mergeCell ref="A32:I32"/>
    <mergeCell ref="B15:B16"/>
    <mergeCell ref="E22:F22"/>
    <mergeCell ref="E23:F23"/>
    <mergeCell ref="C20:D20"/>
    <mergeCell ref="E20:F20"/>
    <mergeCell ref="A15:A16"/>
    <mergeCell ref="C21:D21"/>
    <mergeCell ref="C22:D22"/>
    <mergeCell ref="C23:D23"/>
    <mergeCell ref="A26:A27"/>
    <mergeCell ref="B26:B27"/>
    <mergeCell ref="C24:F24"/>
    <mergeCell ref="C25:E25"/>
    <mergeCell ref="C26:E26"/>
    <mergeCell ref="C27:E27"/>
    <mergeCell ref="I26:I27"/>
    <mergeCell ref="J26:J27"/>
    <mergeCell ref="E3:F3"/>
    <mergeCell ref="E4:F4"/>
    <mergeCell ref="C4:D4"/>
    <mergeCell ref="C6:D6"/>
    <mergeCell ref="C5:D5"/>
    <mergeCell ref="C3:D3"/>
    <mergeCell ref="C7:D7"/>
    <mergeCell ref="E7:F7"/>
    <mergeCell ref="B7:B10"/>
    <mergeCell ref="A7:A10"/>
    <mergeCell ref="C12:E12"/>
    <mergeCell ref="C11:F11"/>
    <mergeCell ref="B11:B12"/>
    <mergeCell ref="A11:A12"/>
    <mergeCell ref="C8:D8"/>
    <mergeCell ref="E8:F8"/>
    <mergeCell ref="A35:H35"/>
    <mergeCell ref="E5:F5"/>
    <mergeCell ref="B5:B6"/>
    <mergeCell ref="A5:A6"/>
    <mergeCell ref="E6:F6"/>
    <mergeCell ref="A21:A23"/>
    <mergeCell ref="E21:F21"/>
    <mergeCell ref="C28:F28"/>
    <mergeCell ref="C10:E10"/>
    <mergeCell ref="C9:F9"/>
    <mergeCell ref="A1:J1"/>
    <mergeCell ref="A17:A18"/>
    <mergeCell ref="B17:B18"/>
    <mergeCell ref="A19:A20"/>
    <mergeCell ref="B19:B20"/>
    <mergeCell ref="A24:A25"/>
    <mergeCell ref="B24:B25"/>
    <mergeCell ref="I24:I25"/>
    <mergeCell ref="J24:J25"/>
    <mergeCell ref="C2:F2"/>
  </mergeCells>
  <printOptions/>
  <pageMargins left="0.75" right="0.75" top="1" bottom="1" header="0.5" footer="0.5"/>
  <pageSetup horizontalDpi="600" verticalDpi="600" orientation="portrait" scale="6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Intel</dc:creator>
  <cp:keywords/>
  <dc:description/>
  <cp:lastModifiedBy>user</cp:lastModifiedBy>
  <cp:lastPrinted>2022-12-21T05:25:31Z</cp:lastPrinted>
  <dcterms:created xsi:type="dcterms:W3CDTF">2010-01-07T14:00:32Z</dcterms:created>
  <dcterms:modified xsi:type="dcterms:W3CDTF">2023-05-31T06:06:15Z</dcterms:modified>
  <cp:category/>
  <cp:version/>
  <cp:contentType/>
  <cp:contentStatus/>
</cp:coreProperties>
</file>